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6" i="1"/>
  <c r="R18"/>
  <c r="Q22" s="1"/>
  <c r="Q18"/>
  <c r="N52" s="1"/>
  <c r="P18"/>
  <c r="N33" s="1"/>
  <c r="M18"/>
  <c r="K18"/>
  <c r="J18"/>
  <c r="I18"/>
  <c r="H18"/>
  <c r="D18"/>
  <c r="B18"/>
  <c r="N17"/>
  <c r="O17" s="1"/>
  <c r="L17"/>
  <c r="N16"/>
  <c r="O16" s="1"/>
  <c r="N15"/>
  <c r="O15" s="1"/>
  <c r="N14"/>
  <c r="O14" s="1"/>
  <c r="N13"/>
  <c r="O13" s="1"/>
  <c r="L12"/>
  <c r="N12"/>
  <c r="O12" s="1"/>
  <c r="N10"/>
  <c r="O10" s="1"/>
  <c r="L10"/>
  <c r="N9"/>
  <c r="O9" s="1"/>
  <c r="N7"/>
  <c r="O7" s="1"/>
  <c r="N6"/>
  <c r="O6" s="1"/>
  <c r="L6"/>
  <c r="F18"/>
  <c r="Q20" s="1"/>
  <c r="E18"/>
  <c r="C18"/>
  <c r="L9" l="1"/>
  <c r="L11"/>
  <c r="N11"/>
  <c r="O11" s="1"/>
  <c r="N8"/>
  <c r="O8" s="1"/>
  <c r="L5"/>
  <c r="L13"/>
  <c r="L14"/>
  <c r="L7"/>
  <c r="L15"/>
  <c r="Q21"/>
  <c r="Q23" s="1"/>
  <c r="L16"/>
  <c r="N30" l="1"/>
  <c r="Q24"/>
  <c r="L8"/>
  <c r="N5"/>
  <c r="G18"/>
  <c r="O5" l="1"/>
  <c r="O18" s="1"/>
  <c r="N18"/>
  <c r="E29"/>
  <c r="E46" s="1"/>
  <c r="N42" s="1"/>
  <c r="N39"/>
  <c r="N40" s="1"/>
  <c r="E47"/>
  <c r="L18"/>
  <c r="H20" s="1"/>
  <c r="H23" s="1"/>
  <c r="N28" s="1"/>
  <c r="N41" l="1"/>
  <c r="N44" s="1"/>
  <c r="M48" l="1"/>
  <c r="N48" s="1"/>
  <c r="M45"/>
  <c r="M46"/>
  <c r="N46" s="1"/>
  <c r="M47"/>
  <c r="N47" s="1"/>
  <c r="N49" l="1"/>
  <c r="N50" l="1"/>
  <c r="N51" s="1"/>
  <c r="N53" l="1"/>
  <c r="N54"/>
</calcChain>
</file>

<file path=xl/sharedStrings.xml><?xml version="1.0" encoding="utf-8"?>
<sst xmlns="http://schemas.openxmlformats.org/spreadsheetml/2006/main" count="100" uniqueCount="95">
  <si>
    <t>Kendriya Vidyalaya, BSF Aradhpur</t>
  </si>
  <si>
    <t xml:space="preserve">Employee Name </t>
  </si>
  <si>
    <t>Designation</t>
  </si>
  <si>
    <t>PAN NO</t>
  </si>
  <si>
    <t>Emp.Code</t>
  </si>
  <si>
    <t>Month</t>
  </si>
  <si>
    <t>Pay in Pay Band</t>
  </si>
  <si>
    <t>D.A</t>
  </si>
  <si>
    <t>T.A</t>
  </si>
  <si>
    <t>D.A on T.A</t>
  </si>
  <si>
    <t>HRA(8%)</t>
  </si>
  <si>
    <t>NPS</t>
  </si>
  <si>
    <t>CBSE/  NIOS</t>
  </si>
  <si>
    <t>CEA</t>
  </si>
  <si>
    <t>Lve Encas</t>
  </si>
  <si>
    <t>DA Arrear</t>
  </si>
  <si>
    <t>Gross Total</t>
  </si>
  <si>
    <t>GPF</t>
  </si>
  <si>
    <t>EPF / CPF MS</t>
  </si>
  <si>
    <t>EPF/ CPF OS</t>
  </si>
  <si>
    <t>P. Tax</t>
  </si>
  <si>
    <t>Income Tax</t>
  </si>
  <si>
    <t>House Rent</t>
  </si>
  <si>
    <t>7CPC arrear</t>
  </si>
  <si>
    <t>Total</t>
  </si>
  <si>
    <t>TOTAL INCOME DETAILS</t>
  </si>
  <si>
    <t>(a)</t>
  </si>
  <si>
    <t>Income from salary</t>
  </si>
  <si>
    <t xml:space="preserve">Total HRA Drawn </t>
  </si>
  <si>
    <t>(b)</t>
  </si>
  <si>
    <t>Income unde the head "Income from other sources"</t>
  </si>
  <si>
    <t>10% of Basic +DA</t>
  </si>
  <si>
    <t>(c)</t>
  </si>
  <si>
    <t>Income under the head "Income from house property"</t>
  </si>
  <si>
    <t>Total House Rent Paid</t>
  </si>
  <si>
    <t xml:space="preserve">TOTAL INCOME </t>
  </si>
  <si>
    <t>HRA Exampt</t>
  </si>
  <si>
    <t>Taxable HRA</t>
  </si>
  <si>
    <t>Income Tax Calculations</t>
  </si>
  <si>
    <t>Savings Under Section 80C</t>
  </si>
  <si>
    <t>Gross Income</t>
  </si>
  <si>
    <t>Less Allowances U/S 10D,16(i) &amp; 80D</t>
  </si>
  <si>
    <t>LIC (including G.I.)</t>
  </si>
  <si>
    <t>H.R.A.</t>
  </si>
  <si>
    <t xml:space="preserve">LIC   </t>
  </si>
  <si>
    <t>Standard Deduction</t>
  </si>
  <si>
    <t>16(ia)</t>
  </si>
  <si>
    <t xml:space="preserve">NSC </t>
  </si>
  <si>
    <t xml:space="preserve">(c) </t>
  </si>
  <si>
    <t>Children Education Allowance</t>
  </si>
  <si>
    <t>Insurance premium &amp; Others (MF, ULIP, FD etc.)</t>
  </si>
  <si>
    <t>(d)</t>
  </si>
  <si>
    <t>Tax on Employment (professional)</t>
  </si>
  <si>
    <t>Tution Fee</t>
  </si>
  <si>
    <t xml:space="preserve">(e) </t>
  </si>
  <si>
    <t xml:space="preserve">Housing loan Intrest </t>
  </si>
  <si>
    <t>24(2)</t>
  </si>
  <si>
    <t>(f)</t>
  </si>
  <si>
    <t xml:space="preserve">Higher Education Loan Interest </t>
  </si>
  <si>
    <t>80(E)</t>
  </si>
  <si>
    <t>Housing loan principal repayment</t>
  </si>
  <si>
    <t>(g)</t>
  </si>
  <si>
    <t>Deduction for permanent disability</t>
  </si>
  <si>
    <t>Public Provident Fund</t>
  </si>
  <si>
    <t>(i)</t>
  </si>
  <si>
    <t xml:space="preserve">Donation </t>
  </si>
  <si>
    <t>80G</t>
  </si>
  <si>
    <t xml:space="preserve">Any Other   </t>
  </si>
  <si>
    <t xml:space="preserve">Medical Insurance Premium </t>
  </si>
  <si>
    <t>80(D)</t>
  </si>
  <si>
    <t>(h)</t>
  </si>
  <si>
    <t>NPS(MS)</t>
  </si>
  <si>
    <t>Section 80CCC</t>
  </si>
  <si>
    <t>TOTAL Under VI- A&amp;B</t>
  </si>
  <si>
    <t>Net Income after deduction U/S 10D,16(I),80D</t>
  </si>
  <si>
    <t>Section 80CCF</t>
  </si>
  <si>
    <t>Savings under 80C (Upto Rs. 150000)</t>
  </si>
  <si>
    <t xml:space="preserve">NPS -80CCD   (Upto 50000) </t>
  </si>
  <si>
    <t>Taxable Income (3-4-5)</t>
  </si>
  <si>
    <t>TAX UP TO Rs.250,000</t>
  </si>
  <si>
    <t>Fm Rs.2,50,001 TO Rs.5,00,00 (5%)</t>
  </si>
  <si>
    <t>Section 80CCD</t>
  </si>
  <si>
    <t>Fm Rs.5,00,001 TO Rs.10,00,00 (20%)</t>
  </si>
  <si>
    <t>Above Rs.10,00,001  (30%)</t>
  </si>
  <si>
    <t>Total Tax Payable</t>
  </si>
  <si>
    <t>Surcharge @ (3+1)% of Tax Paid</t>
  </si>
  <si>
    <t>Total Tax Payable (9+10)</t>
  </si>
  <si>
    <t>Tax Deducted At Source</t>
  </si>
  <si>
    <t>Tax due till date</t>
  </si>
  <si>
    <t>Refund If Any</t>
  </si>
  <si>
    <t>Signature of Employee</t>
  </si>
  <si>
    <t>Checked By</t>
  </si>
  <si>
    <t>Principal</t>
  </si>
  <si>
    <t>Salary Statement For The Year 2020-21</t>
  </si>
  <si>
    <t>INFORMATIONS FOR THE ASSESSMENT OF INCOME TAX FOR THE YEAR 2019-20</t>
  </si>
</sst>
</file>

<file path=xl/styles.xml><?xml version="1.0" encoding="utf-8"?>
<styleSheet xmlns="http://schemas.openxmlformats.org/spreadsheetml/2006/main">
  <numFmts count="1">
    <numFmt numFmtId="164" formatCode="B1mmm/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0" xfId="0" applyFill="1"/>
    <xf numFmtId="3" fontId="0" fillId="0" borderId="0" xfId="0" applyNumberFormat="1"/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0" borderId="0" xfId="0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3" borderId="2" xfId="0" applyFill="1" applyBorder="1" applyAlignment="1"/>
    <xf numFmtId="0" fontId="0" fillId="0" borderId="4" xfId="0" applyBorder="1" applyAlignment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/>
    <xf numFmtId="0" fontId="0" fillId="0" borderId="2" xfId="0" applyBorder="1" applyAlignment="1"/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2" fillId="3" borderId="12" xfId="0" applyFont="1" applyFill="1" applyBorder="1" applyAlignment="1" applyProtection="1">
      <alignment vertical="center"/>
      <protection hidden="1"/>
    </xf>
    <xf numFmtId="0" fontId="13" fillId="0" borderId="2" xfId="0" applyFont="1" applyBorder="1" applyAlignment="1"/>
    <xf numFmtId="0" fontId="0" fillId="0" borderId="4" xfId="0" applyBorder="1"/>
    <xf numFmtId="0" fontId="14" fillId="0" borderId="0" xfId="0" applyFont="1" applyFill="1" applyBorder="1" applyAlignment="1">
      <alignment vertical="center"/>
    </xf>
    <xf numFmtId="0" fontId="0" fillId="0" borderId="0" xfId="0" applyProtection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0" fillId="5" borderId="1" xfId="0" applyFill="1" applyBorder="1"/>
    <xf numFmtId="0" fontId="15" fillId="0" borderId="2" xfId="0" applyFont="1" applyBorder="1" applyAlignment="1"/>
    <xf numFmtId="0" fontId="0" fillId="0" borderId="1" xfId="0" applyBorder="1" applyAlignment="1">
      <alignment horizontal="left"/>
    </xf>
    <xf numFmtId="0" fontId="16" fillId="0" borderId="2" xfId="0" applyFont="1" applyBorder="1" applyAlignment="1"/>
    <xf numFmtId="0" fontId="0" fillId="0" borderId="2" xfId="0" applyFont="1" applyBorder="1" applyAlignment="1"/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1" fontId="12" fillId="3" borderId="12" xfId="0" applyNumberFormat="1" applyFont="1" applyFill="1" applyBorder="1" applyAlignment="1" applyProtection="1">
      <alignment vertical="center"/>
      <protection hidden="1"/>
    </xf>
    <xf numFmtId="1" fontId="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1" fontId="17" fillId="0" borderId="1" xfId="0" applyNumberFormat="1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workbookViewId="0">
      <selection activeCell="S10" sqref="S10"/>
    </sheetView>
  </sheetViews>
  <sheetFormatPr defaultRowHeight="15"/>
  <cols>
    <col min="18" max="18" width="12.140625" customWidth="1"/>
  </cols>
  <sheetData>
    <row r="1" spans="1:21">
      <c r="A1" s="1"/>
      <c r="B1" s="2"/>
      <c r="C1" s="2"/>
      <c r="D1" s="2"/>
      <c r="E1" s="103" t="s">
        <v>0</v>
      </c>
      <c r="F1" s="103"/>
      <c r="G1" s="103"/>
      <c r="H1" s="103"/>
      <c r="I1" s="103"/>
      <c r="J1" s="103"/>
      <c r="K1" s="103"/>
      <c r="L1" s="2"/>
      <c r="M1" s="2"/>
      <c r="N1" s="2"/>
      <c r="O1" s="2"/>
      <c r="P1" s="3"/>
      <c r="Q1" s="3"/>
    </row>
    <row r="2" spans="1:21">
      <c r="A2" s="104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3"/>
      <c r="Q2" s="3"/>
    </row>
    <row r="3" spans="1:21" ht="18">
      <c r="A3" s="105" t="s">
        <v>1</v>
      </c>
      <c r="B3" s="105"/>
      <c r="C3" s="111"/>
      <c r="D3" s="112"/>
      <c r="E3" s="113"/>
      <c r="F3" s="106" t="s">
        <v>2</v>
      </c>
      <c r="G3" s="106"/>
      <c r="H3" s="114"/>
      <c r="I3" s="115"/>
      <c r="J3" s="116"/>
      <c r="K3" s="4"/>
      <c r="L3" s="5" t="s">
        <v>3</v>
      </c>
      <c r="M3" s="107"/>
      <c r="N3" s="108"/>
      <c r="O3" s="109" t="s">
        <v>4</v>
      </c>
      <c r="P3" s="110"/>
      <c r="Q3" s="68"/>
      <c r="R3" s="14"/>
    </row>
    <row r="4" spans="1:21" ht="38.2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7" t="s">
        <v>22</v>
      </c>
      <c r="S4" s="70"/>
      <c r="T4" s="1"/>
      <c r="U4" s="1"/>
    </row>
    <row r="5" spans="1:21">
      <c r="A5" s="8">
        <v>43891</v>
      </c>
      <c r="B5" s="69"/>
      <c r="C5" s="9"/>
      <c r="D5" s="9">
        <v>1800</v>
      </c>
      <c r="E5" s="9">
        <v>306</v>
      </c>
      <c r="F5" s="9"/>
      <c r="G5" s="9"/>
      <c r="H5" s="10"/>
      <c r="I5" s="11"/>
      <c r="J5" s="11"/>
      <c r="K5" s="11"/>
      <c r="L5" s="12">
        <f>SUM(B5:K5)</f>
        <v>2106</v>
      </c>
      <c r="M5" s="11">
        <v>0</v>
      </c>
      <c r="N5" s="12">
        <f>G5</f>
        <v>0</v>
      </c>
      <c r="O5" s="12">
        <f>N5</f>
        <v>0</v>
      </c>
      <c r="P5" s="11"/>
      <c r="Q5" s="13"/>
      <c r="R5" s="14">
        <v>0</v>
      </c>
    </row>
    <row r="6" spans="1:21">
      <c r="A6" s="8">
        <v>43922</v>
      </c>
      <c r="B6" s="9"/>
      <c r="C6" s="9"/>
      <c r="D6" s="9">
        <v>1800</v>
      </c>
      <c r="E6" s="9">
        <v>306</v>
      </c>
      <c r="F6" s="9"/>
      <c r="G6" s="9"/>
      <c r="H6" s="10"/>
      <c r="I6" s="11"/>
      <c r="J6" s="11"/>
      <c r="K6" s="11"/>
      <c r="L6" s="12">
        <f t="shared" ref="L6:L17" si="0">SUM(B6:K6)</f>
        <v>2106</v>
      </c>
      <c r="M6" s="11">
        <v>0</v>
      </c>
      <c r="N6" s="12">
        <f t="shared" ref="N6:N17" si="1">G6</f>
        <v>0</v>
      </c>
      <c r="O6" s="12">
        <f t="shared" ref="O6:O17" si="2">N6</f>
        <v>0</v>
      </c>
      <c r="P6" s="11"/>
      <c r="Q6" s="13"/>
      <c r="R6" s="14">
        <v>0</v>
      </c>
    </row>
    <row r="7" spans="1:21">
      <c r="A7" s="8">
        <v>43952</v>
      </c>
      <c r="B7" s="9"/>
      <c r="C7" s="9"/>
      <c r="D7" s="9">
        <v>1800</v>
      </c>
      <c r="E7" s="9">
        <v>306</v>
      </c>
      <c r="F7" s="9"/>
      <c r="G7" s="9"/>
      <c r="H7" s="10"/>
      <c r="I7" s="11"/>
      <c r="J7" s="11"/>
      <c r="K7" s="11"/>
      <c r="L7" s="12">
        <f t="shared" si="0"/>
        <v>2106</v>
      </c>
      <c r="M7" s="11">
        <v>0</v>
      </c>
      <c r="N7" s="12">
        <f t="shared" si="1"/>
        <v>0</v>
      </c>
      <c r="O7" s="12">
        <f t="shared" si="2"/>
        <v>0</v>
      </c>
      <c r="P7" s="11"/>
      <c r="Q7" s="13"/>
      <c r="R7" s="14">
        <v>0</v>
      </c>
    </row>
    <row r="8" spans="1:21">
      <c r="A8" s="8">
        <v>43983</v>
      </c>
      <c r="B8" s="9"/>
      <c r="C8" s="9"/>
      <c r="D8" s="9">
        <v>1800</v>
      </c>
      <c r="E8" s="9">
        <v>306</v>
      </c>
      <c r="F8" s="9"/>
      <c r="G8" s="9"/>
      <c r="H8" s="10"/>
      <c r="I8" s="11"/>
      <c r="J8" s="11"/>
      <c r="K8" s="15"/>
      <c r="L8" s="12">
        <f t="shared" si="0"/>
        <v>2106</v>
      </c>
      <c r="M8" s="11">
        <v>0</v>
      </c>
      <c r="N8" s="12">
        <f t="shared" si="1"/>
        <v>0</v>
      </c>
      <c r="O8" s="12">
        <f t="shared" si="2"/>
        <v>0</v>
      </c>
      <c r="P8" s="11"/>
      <c r="Q8" s="13"/>
      <c r="R8" s="14">
        <v>0</v>
      </c>
    </row>
    <row r="9" spans="1:21">
      <c r="A9" s="8">
        <v>44013</v>
      </c>
      <c r="B9" s="9"/>
      <c r="C9" s="9"/>
      <c r="D9" s="9">
        <v>1800</v>
      </c>
      <c r="E9" s="9">
        <v>306</v>
      </c>
      <c r="F9" s="9"/>
      <c r="G9" s="9"/>
      <c r="H9" s="10"/>
      <c r="I9" s="11"/>
      <c r="J9" s="11"/>
      <c r="K9" s="11"/>
      <c r="L9" s="12">
        <f t="shared" si="0"/>
        <v>2106</v>
      </c>
      <c r="M9" s="11">
        <v>0</v>
      </c>
      <c r="N9" s="12">
        <f t="shared" si="1"/>
        <v>0</v>
      </c>
      <c r="O9" s="12">
        <f t="shared" si="2"/>
        <v>0</v>
      </c>
      <c r="P9" s="11"/>
      <c r="Q9" s="13"/>
      <c r="R9" s="14">
        <v>0</v>
      </c>
    </row>
    <row r="10" spans="1:21">
      <c r="A10" s="8">
        <v>44044</v>
      </c>
      <c r="B10" s="9"/>
      <c r="C10" s="9"/>
      <c r="D10" s="9">
        <v>1800</v>
      </c>
      <c r="E10" s="9">
        <v>306</v>
      </c>
      <c r="F10" s="9"/>
      <c r="G10" s="9"/>
      <c r="H10" s="10"/>
      <c r="I10" s="11"/>
      <c r="J10" s="11"/>
      <c r="K10" s="11"/>
      <c r="L10" s="12">
        <f t="shared" si="0"/>
        <v>2106</v>
      </c>
      <c r="M10" s="11">
        <v>0</v>
      </c>
      <c r="N10" s="12">
        <f t="shared" si="1"/>
        <v>0</v>
      </c>
      <c r="O10" s="12">
        <f t="shared" si="2"/>
        <v>0</v>
      </c>
      <c r="P10" s="11"/>
      <c r="Q10" s="13"/>
      <c r="R10" s="14">
        <v>0</v>
      </c>
    </row>
    <row r="11" spans="1:21">
      <c r="A11" s="8">
        <v>44075</v>
      </c>
      <c r="B11" s="9"/>
      <c r="C11" s="9"/>
      <c r="D11" s="9">
        <v>1800</v>
      </c>
      <c r="E11" s="9">
        <v>306</v>
      </c>
      <c r="F11" s="9"/>
      <c r="G11" s="9"/>
      <c r="H11" s="10"/>
      <c r="I11" s="11"/>
      <c r="J11" s="11"/>
      <c r="K11" s="11"/>
      <c r="L11" s="12">
        <f t="shared" si="0"/>
        <v>2106</v>
      </c>
      <c r="M11" s="11">
        <v>0</v>
      </c>
      <c r="N11" s="12">
        <f t="shared" si="1"/>
        <v>0</v>
      </c>
      <c r="O11" s="12">
        <f t="shared" si="2"/>
        <v>0</v>
      </c>
      <c r="P11" s="11"/>
      <c r="Q11" s="13"/>
      <c r="R11" s="14">
        <v>0</v>
      </c>
    </row>
    <row r="12" spans="1:21">
      <c r="A12" s="8">
        <v>44105</v>
      </c>
      <c r="B12" s="9"/>
      <c r="C12" s="9"/>
      <c r="D12" s="9">
        <v>1800</v>
      </c>
      <c r="E12" s="9">
        <v>306</v>
      </c>
      <c r="F12" s="9"/>
      <c r="G12" s="9"/>
      <c r="H12" s="10"/>
      <c r="I12" s="11"/>
      <c r="J12" s="11"/>
      <c r="K12" s="11"/>
      <c r="L12" s="12">
        <f t="shared" si="0"/>
        <v>2106</v>
      </c>
      <c r="M12" s="11">
        <v>0</v>
      </c>
      <c r="N12" s="12">
        <f t="shared" si="1"/>
        <v>0</v>
      </c>
      <c r="O12" s="12">
        <f t="shared" si="2"/>
        <v>0</v>
      </c>
      <c r="P12" s="11"/>
      <c r="Q12" s="13"/>
      <c r="R12" s="14">
        <v>0</v>
      </c>
    </row>
    <row r="13" spans="1:21">
      <c r="A13" s="8">
        <v>44136</v>
      </c>
      <c r="B13" s="9"/>
      <c r="C13" s="9"/>
      <c r="D13" s="9">
        <v>1800</v>
      </c>
      <c r="E13" s="9">
        <v>306</v>
      </c>
      <c r="F13" s="9"/>
      <c r="G13" s="9"/>
      <c r="H13" s="10"/>
      <c r="I13" s="11"/>
      <c r="J13" s="11"/>
      <c r="K13" s="11"/>
      <c r="L13" s="12">
        <f t="shared" si="0"/>
        <v>2106</v>
      </c>
      <c r="M13" s="11">
        <v>0</v>
      </c>
      <c r="N13" s="12">
        <f t="shared" si="1"/>
        <v>0</v>
      </c>
      <c r="O13" s="12">
        <f t="shared" si="2"/>
        <v>0</v>
      </c>
      <c r="P13" s="11"/>
      <c r="Q13" s="13"/>
      <c r="R13" s="14">
        <v>0</v>
      </c>
    </row>
    <row r="14" spans="1:21">
      <c r="A14" s="8">
        <v>44166</v>
      </c>
      <c r="B14" s="9"/>
      <c r="C14" s="9"/>
      <c r="D14" s="9">
        <v>1800</v>
      </c>
      <c r="E14" s="9">
        <v>306</v>
      </c>
      <c r="F14" s="9"/>
      <c r="G14" s="9"/>
      <c r="H14" s="10"/>
      <c r="I14" s="11"/>
      <c r="J14" s="11"/>
      <c r="K14" s="11"/>
      <c r="L14" s="12">
        <f t="shared" si="0"/>
        <v>2106</v>
      </c>
      <c r="M14" s="11">
        <v>0</v>
      </c>
      <c r="N14" s="12">
        <f t="shared" si="1"/>
        <v>0</v>
      </c>
      <c r="O14" s="12">
        <f t="shared" si="2"/>
        <v>0</v>
      </c>
      <c r="P14" s="11"/>
      <c r="Q14" s="13"/>
      <c r="R14" s="14">
        <v>0</v>
      </c>
    </row>
    <row r="15" spans="1:21">
      <c r="A15" s="8">
        <v>44197</v>
      </c>
      <c r="B15" s="69"/>
      <c r="C15" s="9"/>
      <c r="D15" s="9">
        <v>1800</v>
      </c>
      <c r="E15" s="9">
        <v>306</v>
      </c>
      <c r="F15" s="9"/>
      <c r="G15" s="9"/>
      <c r="H15" s="10"/>
      <c r="I15" s="11"/>
      <c r="J15" s="11"/>
      <c r="K15" s="11"/>
      <c r="L15" s="12">
        <f t="shared" si="0"/>
        <v>2106</v>
      </c>
      <c r="M15" s="11">
        <v>0</v>
      </c>
      <c r="N15" s="12">
        <f t="shared" si="1"/>
        <v>0</v>
      </c>
      <c r="O15" s="12">
        <f t="shared" si="2"/>
        <v>0</v>
      </c>
      <c r="P15" s="11"/>
      <c r="Q15" s="13"/>
      <c r="R15" s="14">
        <v>0</v>
      </c>
    </row>
    <row r="16" spans="1:21">
      <c r="A16" s="8">
        <v>44228</v>
      </c>
      <c r="B16" s="9"/>
      <c r="C16" s="9"/>
      <c r="D16" s="9">
        <v>1800</v>
      </c>
      <c r="E16" s="9">
        <v>306</v>
      </c>
      <c r="F16" s="9"/>
      <c r="G16" s="9"/>
      <c r="H16" s="10"/>
      <c r="I16" s="11"/>
      <c r="J16" s="11"/>
      <c r="K16" s="11"/>
      <c r="L16" s="12">
        <f t="shared" si="0"/>
        <v>2106</v>
      </c>
      <c r="M16" s="11">
        <v>0</v>
      </c>
      <c r="N16" s="12">
        <f t="shared" si="1"/>
        <v>0</v>
      </c>
      <c r="O16" s="12">
        <f t="shared" si="2"/>
        <v>0</v>
      </c>
      <c r="P16" s="11"/>
      <c r="Q16" s="13"/>
      <c r="R16" s="14">
        <v>0</v>
      </c>
      <c r="U16" s="16"/>
    </row>
    <row r="17" spans="1:18" ht="25.5">
      <c r="A17" s="8" t="s">
        <v>23</v>
      </c>
      <c r="B17" s="17"/>
      <c r="C17" s="18"/>
      <c r="D17" s="19"/>
      <c r="E17" s="13"/>
      <c r="F17" s="19"/>
      <c r="G17" s="19"/>
      <c r="H17" s="10"/>
      <c r="I17" s="11"/>
      <c r="J17" s="11"/>
      <c r="K17" s="11"/>
      <c r="L17" s="12">
        <f t="shared" si="0"/>
        <v>0</v>
      </c>
      <c r="M17" s="11"/>
      <c r="N17" s="11">
        <f t="shared" si="1"/>
        <v>0</v>
      </c>
      <c r="O17" s="11">
        <f t="shared" si="2"/>
        <v>0</v>
      </c>
      <c r="P17" s="11"/>
      <c r="Q17" s="13"/>
      <c r="R17" s="14"/>
    </row>
    <row r="18" spans="1:18">
      <c r="A18" s="8" t="s">
        <v>24</v>
      </c>
      <c r="B18" s="20">
        <f t="shared" ref="B18:K18" si="3">SUM(B5:B16)</f>
        <v>0</v>
      </c>
      <c r="C18" s="20">
        <f t="shared" si="3"/>
        <v>0</v>
      </c>
      <c r="D18" s="20">
        <f t="shared" si="3"/>
        <v>21600</v>
      </c>
      <c r="E18" s="20">
        <f t="shared" si="3"/>
        <v>3672</v>
      </c>
      <c r="F18" s="20">
        <f t="shared" si="3"/>
        <v>0</v>
      </c>
      <c r="G18" s="20">
        <f t="shared" si="3"/>
        <v>0</v>
      </c>
      <c r="H18" s="21">
        <f>SUM(H5:H16)</f>
        <v>0</v>
      </c>
      <c r="I18" s="21">
        <f>SUM(I5:I16)</f>
        <v>0</v>
      </c>
      <c r="J18" s="20">
        <f>SUM(J5:J17)</f>
        <v>0</v>
      </c>
      <c r="K18" s="20">
        <f t="shared" si="3"/>
        <v>0</v>
      </c>
      <c r="L18" s="22">
        <f t="shared" ref="L18" si="4">SUM(B18:K18)</f>
        <v>25272</v>
      </c>
      <c r="M18" s="20">
        <f t="shared" ref="M18:P18" si="5">SUM(M5:M16)</f>
        <v>0</v>
      </c>
      <c r="N18" s="20">
        <f t="shared" si="5"/>
        <v>0</v>
      </c>
      <c r="O18" s="20">
        <f t="shared" si="5"/>
        <v>0</v>
      </c>
      <c r="P18" s="20">
        <f t="shared" si="5"/>
        <v>0</v>
      </c>
      <c r="Q18" s="20">
        <f>SUM(Q5:Q17)</f>
        <v>0</v>
      </c>
      <c r="R18" s="23">
        <f>SUM(R5:R17)</f>
        <v>0</v>
      </c>
    </row>
    <row r="19" spans="1:18">
      <c r="A19" s="1"/>
      <c r="B19" s="98" t="s">
        <v>25</v>
      </c>
      <c r="C19" s="98"/>
      <c r="D19" s="98"/>
      <c r="E19" s="98"/>
      <c r="F19" s="98"/>
      <c r="G19" s="98"/>
    </row>
    <row r="20" spans="1:18">
      <c r="A20" s="1" t="s">
        <v>26</v>
      </c>
      <c r="B20" s="24" t="s">
        <v>27</v>
      </c>
      <c r="C20" s="25"/>
      <c r="D20" s="25"/>
      <c r="E20" s="26"/>
      <c r="F20" s="27"/>
      <c r="G20" s="27"/>
      <c r="H20" s="28">
        <f>L18</f>
        <v>25272</v>
      </c>
      <c r="M20" t="s">
        <v>28</v>
      </c>
      <c r="Q20" s="15">
        <f>F18</f>
        <v>0</v>
      </c>
    </row>
    <row r="21" spans="1:18">
      <c r="A21" s="1" t="s">
        <v>29</v>
      </c>
      <c r="B21" s="24" t="s">
        <v>30</v>
      </c>
      <c r="C21" s="25"/>
      <c r="D21" s="25"/>
      <c r="E21" s="26"/>
      <c r="F21" s="27"/>
      <c r="G21" s="27"/>
      <c r="H21">
        <v>0</v>
      </c>
      <c r="M21" t="s">
        <v>31</v>
      </c>
      <c r="Q21" s="15">
        <f>ROUND((B18+C18)*10%,0)</f>
        <v>0</v>
      </c>
    </row>
    <row r="22" spans="1:18">
      <c r="A22" s="1" t="s">
        <v>32</v>
      </c>
      <c r="B22" s="24" t="s">
        <v>33</v>
      </c>
      <c r="C22" s="25"/>
      <c r="D22" s="25"/>
      <c r="E22" s="26"/>
      <c r="F22" s="27"/>
      <c r="G22" s="27"/>
      <c r="H22">
        <v>0</v>
      </c>
      <c r="M22" t="s">
        <v>34</v>
      </c>
      <c r="Q22" s="15">
        <f>R18</f>
        <v>0</v>
      </c>
    </row>
    <row r="23" spans="1:18">
      <c r="A23" s="1"/>
      <c r="B23" s="99" t="s">
        <v>35</v>
      </c>
      <c r="C23" s="99"/>
      <c r="D23" s="99"/>
      <c r="E23" s="99"/>
      <c r="F23" s="99"/>
      <c r="G23" s="99"/>
      <c r="H23" s="28">
        <f>SUM(H20:H22)</f>
        <v>25272</v>
      </c>
      <c r="M23" t="s">
        <v>36</v>
      </c>
      <c r="Q23" s="15">
        <f>Q22-Q21</f>
        <v>0</v>
      </c>
    </row>
    <row r="24" spans="1:18">
      <c r="A24" s="1"/>
      <c r="B24" s="25"/>
      <c r="C24" s="25"/>
      <c r="D24" s="25"/>
      <c r="E24" s="26"/>
      <c r="F24" s="27"/>
      <c r="G24" s="27"/>
      <c r="M24" t="s">
        <v>37</v>
      </c>
      <c r="Q24" s="15">
        <f>Q20-Q23</f>
        <v>0</v>
      </c>
    </row>
    <row r="25" spans="1:18">
      <c r="A25" s="1"/>
      <c r="B25" s="25"/>
      <c r="C25" s="25"/>
      <c r="D25" s="25"/>
      <c r="E25" s="26"/>
      <c r="F25" s="27"/>
      <c r="G25" s="27"/>
    </row>
    <row r="26" spans="1:18">
      <c r="A26" s="100" t="s">
        <v>94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1:18">
      <c r="H27" s="27"/>
      <c r="I27" s="78" t="s">
        <v>38</v>
      </c>
      <c r="J27" s="78"/>
      <c r="K27" s="78"/>
      <c r="L27" s="78"/>
      <c r="M27" s="78"/>
      <c r="N27" s="101"/>
    </row>
    <row r="28" spans="1:18">
      <c r="A28" s="102" t="s">
        <v>39</v>
      </c>
      <c r="B28" s="102"/>
      <c r="C28" s="102"/>
      <c r="D28" s="102"/>
      <c r="E28" s="102"/>
      <c r="F28" s="102"/>
      <c r="H28" s="10">
        <v>1</v>
      </c>
      <c r="I28" s="77" t="s">
        <v>40</v>
      </c>
      <c r="J28" s="77"/>
      <c r="K28" s="77"/>
      <c r="L28" s="77"/>
      <c r="M28" s="14"/>
      <c r="N28" s="23">
        <f>H23</f>
        <v>25272</v>
      </c>
    </row>
    <row r="29" spans="1:18">
      <c r="A29" s="10">
        <v>1</v>
      </c>
      <c r="B29" s="24" t="s">
        <v>11</v>
      </c>
      <c r="C29" s="24"/>
      <c r="D29" s="24"/>
      <c r="E29" s="29">
        <f>G18</f>
        <v>0</v>
      </c>
      <c r="F29" s="30"/>
      <c r="H29" s="31">
        <v>2</v>
      </c>
      <c r="I29" s="32" t="s">
        <v>41</v>
      </c>
      <c r="J29" s="32"/>
      <c r="K29" s="32"/>
      <c r="L29" s="32"/>
      <c r="M29" s="33"/>
      <c r="N29" s="14"/>
    </row>
    <row r="30" spans="1:18">
      <c r="A30" s="10">
        <v>2</v>
      </c>
      <c r="B30" s="24" t="s">
        <v>42</v>
      </c>
      <c r="C30" s="24"/>
      <c r="D30" s="24"/>
      <c r="E30" s="34">
        <v>0</v>
      </c>
      <c r="F30" s="30">
        <v>0</v>
      </c>
      <c r="H30" s="90"/>
      <c r="I30" s="35" t="s">
        <v>26</v>
      </c>
      <c r="J30" s="93" t="s">
        <v>43</v>
      </c>
      <c r="K30" s="93"/>
      <c r="L30" s="93"/>
      <c r="M30" s="14"/>
      <c r="N30" s="23">
        <f>IF(+Q23&lt;=0,0,IF(+Q23&gt;=0,+Q23))</f>
        <v>0</v>
      </c>
    </row>
    <row r="31" spans="1:18">
      <c r="A31" s="10">
        <v>3</v>
      </c>
      <c r="B31" s="24" t="s">
        <v>44</v>
      </c>
      <c r="C31" s="24"/>
      <c r="D31" s="24"/>
      <c r="E31" s="34">
        <v>0</v>
      </c>
      <c r="F31" s="30"/>
      <c r="H31" s="91"/>
      <c r="I31" s="36" t="s">
        <v>29</v>
      </c>
      <c r="J31" s="93" t="s">
        <v>45</v>
      </c>
      <c r="K31" s="93"/>
      <c r="L31" s="93"/>
      <c r="M31" s="14" t="s">
        <v>46</v>
      </c>
      <c r="N31" s="23">
        <v>50000</v>
      </c>
    </row>
    <row r="32" spans="1:18">
      <c r="A32" s="10">
        <v>4</v>
      </c>
      <c r="B32" s="24" t="s">
        <v>47</v>
      </c>
      <c r="C32" s="24"/>
      <c r="D32" s="24"/>
      <c r="E32" s="34">
        <v>0</v>
      </c>
      <c r="F32" s="30"/>
      <c r="H32" s="91"/>
      <c r="I32" s="37" t="s">
        <v>48</v>
      </c>
      <c r="J32" s="94" t="s">
        <v>49</v>
      </c>
      <c r="K32" s="94"/>
      <c r="L32" s="94"/>
      <c r="M32" s="14"/>
      <c r="N32" s="38">
        <v>0</v>
      </c>
    </row>
    <row r="33" spans="1:17">
      <c r="A33" s="10">
        <v>5</v>
      </c>
      <c r="B33" s="24" t="s">
        <v>50</v>
      </c>
      <c r="C33" s="24"/>
      <c r="D33" s="24"/>
      <c r="E33" s="34">
        <v>0</v>
      </c>
      <c r="F33" s="30"/>
      <c r="H33" s="91"/>
      <c r="I33" s="37" t="s">
        <v>51</v>
      </c>
      <c r="J33" s="95" t="s">
        <v>52</v>
      </c>
      <c r="K33" s="95"/>
      <c r="L33" s="95"/>
      <c r="M33" s="14"/>
      <c r="N33" s="23">
        <f>P18</f>
        <v>0</v>
      </c>
    </row>
    <row r="34" spans="1:17">
      <c r="A34" s="10">
        <v>6</v>
      </c>
      <c r="B34" s="24" t="s">
        <v>53</v>
      </c>
      <c r="C34" s="24"/>
      <c r="D34" s="24"/>
      <c r="E34" s="34">
        <v>0</v>
      </c>
      <c r="F34" s="30"/>
      <c r="H34" s="91"/>
      <c r="I34" s="37" t="s">
        <v>54</v>
      </c>
      <c r="J34" s="95" t="s">
        <v>55</v>
      </c>
      <c r="K34" s="95"/>
      <c r="L34" s="95"/>
      <c r="M34" s="14" t="s">
        <v>56</v>
      </c>
      <c r="N34" s="14">
        <v>0</v>
      </c>
    </row>
    <row r="35" spans="1:17">
      <c r="A35" s="10"/>
      <c r="B35" s="24"/>
      <c r="C35" s="24"/>
      <c r="D35" s="24"/>
      <c r="E35" s="34">
        <v>0</v>
      </c>
      <c r="F35" s="30"/>
      <c r="H35" s="91"/>
      <c r="I35" s="37" t="s">
        <v>57</v>
      </c>
      <c r="J35" s="94" t="s">
        <v>58</v>
      </c>
      <c r="K35" s="94"/>
      <c r="L35" s="94"/>
      <c r="M35" s="14" t="s">
        <v>59</v>
      </c>
      <c r="N35" s="14">
        <v>0</v>
      </c>
    </row>
    <row r="36" spans="1:17">
      <c r="A36" s="10">
        <v>7</v>
      </c>
      <c r="B36" s="24" t="s">
        <v>60</v>
      </c>
      <c r="C36" s="24"/>
      <c r="D36" s="24"/>
      <c r="E36" s="34">
        <v>0</v>
      </c>
      <c r="F36" s="30"/>
      <c r="H36" s="91"/>
      <c r="I36" s="37" t="s">
        <v>61</v>
      </c>
      <c r="J36" s="94" t="s">
        <v>62</v>
      </c>
      <c r="K36" s="94"/>
      <c r="L36" s="94"/>
      <c r="M36" s="14"/>
      <c r="N36" s="14">
        <v>0</v>
      </c>
    </row>
    <row r="37" spans="1:17">
      <c r="A37" s="10">
        <v>8</v>
      </c>
      <c r="B37" s="24" t="s">
        <v>63</v>
      </c>
      <c r="C37" s="24"/>
      <c r="D37" s="24"/>
      <c r="E37" s="34">
        <v>0</v>
      </c>
      <c r="F37" s="30"/>
      <c r="H37" s="91"/>
      <c r="I37" s="34" t="s">
        <v>64</v>
      </c>
      <c r="J37" s="83" t="s">
        <v>65</v>
      </c>
      <c r="K37" s="83"/>
      <c r="L37" s="84"/>
      <c r="M37" s="14" t="s">
        <v>66</v>
      </c>
      <c r="N37" s="14"/>
    </row>
    <row r="38" spans="1:17">
      <c r="A38" s="10">
        <v>9</v>
      </c>
      <c r="B38" s="24" t="s">
        <v>67</v>
      </c>
      <c r="C38" s="24"/>
      <c r="D38" s="24"/>
      <c r="E38" s="34">
        <v>0</v>
      </c>
      <c r="F38" s="30"/>
      <c r="H38" s="91"/>
      <c r="I38" s="39" t="s">
        <v>61</v>
      </c>
      <c r="J38" s="96" t="s">
        <v>68</v>
      </c>
      <c r="K38" s="96"/>
      <c r="L38" s="97"/>
      <c r="M38" s="14" t="s">
        <v>69</v>
      </c>
      <c r="N38" s="14"/>
    </row>
    <row r="39" spans="1:17">
      <c r="A39" s="10"/>
      <c r="B39" s="24"/>
      <c r="C39" s="24"/>
      <c r="D39" s="24"/>
      <c r="E39" s="34">
        <v>0</v>
      </c>
      <c r="F39" s="30"/>
      <c r="H39" s="91"/>
      <c r="I39" s="39" t="s">
        <v>70</v>
      </c>
      <c r="J39" s="85" t="s">
        <v>71</v>
      </c>
      <c r="K39" s="85"/>
      <c r="L39" s="85"/>
      <c r="M39" s="40"/>
      <c r="N39" s="23">
        <f>G18</f>
        <v>0</v>
      </c>
    </row>
    <row r="40" spans="1:17">
      <c r="A40" s="10">
        <v>10</v>
      </c>
      <c r="B40" s="41" t="s">
        <v>72</v>
      </c>
      <c r="C40" s="41"/>
      <c r="D40" s="41"/>
      <c r="E40" s="34">
        <v>0</v>
      </c>
      <c r="F40" s="30"/>
      <c r="H40" s="92"/>
      <c r="I40" s="74" t="s">
        <v>73</v>
      </c>
      <c r="J40" s="75"/>
      <c r="K40" s="75"/>
      <c r="L40" s="75"/>
      <c r="M40" s="76"/>
      <c r="N40" s="23">
        <f>SUM(N30:N39)</f>
        <v>50000</v>
      </c>
      <c r="Q40" s="42"/>
    </row>
    <row r="41" spans="1:17">
      <c r="A41" s="10">
        <v>11</v>
      </c>
      <c r="C41" s="41"/>
      <c r="D41" s="41"/>
      <c r="E41" s="34">
        <v>0</v>
      </c>
      <c r="F41" s="30"/>
      <c r="H41" s="43">
        <v>3</v>
      </c>
      <c r="I41" s="86" t="s">
        <v>74</v>
      </c>
      <c r="J41" s="87"/>
      <c r="K41" s="87"/>
      <c r="L41" s="87"/>
      <c r="M41" s="88"/>
      <c r="N41" s="44">
        <f>N28-N40</f>
        <v>-24728</v>
      </c>
    </row>
    <row r="42" spans="1:17">
      <c r="A42" s="10">
        <v>12</v>
      </c>
      <c r="B42" s="89" t="s">
        <v>75</v>
      </c>
      <c r="C42" s="89"/>
      <c r="D42" s="89"/>
      <c r="E42" s="34"/>
      <c r="F42" s="30"/>
      <c r="H42" s="10">
        <v>4</v>
      </c>
      <c r="I42" s="34" t="s">
        <v>76</v>
      </c>
      <c r="J42" s="45"/>
      <c r="K42" s="45"/>
      <c r="L42" s="30"/>
      <c r="M42" s="14"/>
      <c r="N42" s="23">
        <f>+IF(+E46&gt;=150000,150000,IF(+E46&lt;=150000,+E46))</f>
        <v>0</v>
      </c>
    </row>
    <row r="43" spans="1:17">
      <c r="A43" s="10"/>
      <c r="B43" s="77"/>
      <c r="C43" s="77"/>
      <c r="D43" s="77"/>
      <c r="E43" s="34"/>
      <c r="F43" s="30"/>
      <c r="H43" s="43">
        <v>5</v>
      </c>
      <c r="I43" s="79" t="s">
        <v>77</v>
      </c>
      <c r="J43" s="80"/>
      <c r="K43" s="80"/>
      <c r="L43" s="80"/>
      <c r="M43" s="81"/>
      <c r="N43" s="23">
        <v>0</v>
      </c>
    </row>
    <row r="44" spans="1:17">
      <c r="A44" s="10"/>
      <c r="B44" s="74"/>
      <c r="C44" s="75"/>
      <c r="D44" s="76"/>
      <c r="E44" s="34"/>
      <c r="F44" s="30"/>
      <c r="H44" s="43">
        <v>6</v>
      </c>
      <c r="I44" s="39" t="s">
        <v>78</v>
      </c>
      <c r="J44" s="46"/>
      <c r="K44" s="46"/>
      <c r="L44" s="46"/>
      <c r="M44" s="47"/>
      <c r="N44" s="48">
        <f>N41-N42-N43</f>
        <v>-24728</v>
      </c>
    </row>
    <row r="45" spans="1:17">
      <c r="A45" s="10"/>
      <c r="B45" s="77"/>
      <c r="C45" s="77"/>
      <c r="D45" s="77"/>
      <c r="E45" s="34"/>
      <c r="F45" s="30"/>
      <c r="H45" s="10">
        <v>7</v>
      </c>
      <c r="I45" s="34" t="s">
        <v>79</v>
      </c>
      <c r="J45" s="45"/>
      <c r="K45" s="45"/>
      <c r="L45" s="30"/>
      <c r="M45" s="38">
        <f>+IF(+N44&lt;=500000,0,IF(+N44&gt;=500000,250000))</f>
        <v>0</v>
      </c>
      <c r="N45" s="23">
        <v>0</v>
      </c>
    </row>
    <row r="46" spans="1:17">
      <c r="A46" s="10"/>
      <c r="B46" s="77" t="s">
        <v>24</v>
      </c>
      <c r="C46" s="77">
        <f>SUM(C29:C41)</f>
        <v>0</v>
      </c>
      <c r="D46" s="77"/>
      <c r="E46" s="29">
        <f>SUM(E29:F45)</f>
        <v>0</v>
      </c>
      <c r="F46" s="30"/>
      <c r="H46" s="43">
        <v>8</v>
      </c>
      <c r="I46" s="49" t="s">
        <v>80</v>
      </c>
      <c r="J46" s="45"/>
      <c r="K46" s="30"/>
      <c r="L46" s="50"/>
      <c r="M46" s="38">
        <f>+IF(+N44&lt;=500000,0,+IF(+N44&gt;=500000,250000,IF(+N44&lt;750000,+(N44-500000))))</f>
        <v>0</v>
      </c>
      <c r="N46" s="23">
        <f>ROUND((M46*5%),0)</f>
        <v>0</v>
      </c>
    </row>
    <row r="47" spans="1:17">
      <c r="B47" s="41" t="s">
        <v>81</v>
      </c>
      <c r="E47" s="15">
        <f>G18</f>
        <v>0</v>
      </c>
      <c r="H47" s="43">
        <v>9</v>
      </c>
      <c r="I47" s="51" t="s">
        <v>82</v>
      </c>
      <c r="J47" s="45"/>
      <c r="K47" s="30"/>
      <c r="L47" s="50"/>
      <c r="M47" s="38">
        <f>+IF(+N44&lt;=500000,0,+IF(+N44&lt;=1000000,+(N44-500000),IF(+N44&gt;1000000,500000)))</f>
        <v>0</v>
      </c>
      <c r="N47" s="23">
        <f>ROUND((M47*20%),0)</f>
        <v>0</v>
      </c>
    </row>
    <row r="48" spans="1:17">
      <c r="B48" s="41"/>
      <c r="E48" s="15"/>
      <c r="H48" s="43"/>
      <c r="I48" s="52" t="s">
        <v>83</v>
      </c>
      <c r="J48" s="45"/>
      <c r="K48" s="45"/>
      <c r="L48" s="53"/>
      <c r="M48" s="38">
        <f>+IF(+N44&lt;=1000000,0,+IF(+N44&gt;=100000,(N44-1000000)))</f>
        <v>0</v>
      </c>
      <c r="N48" s="23">
        <f>ROUND((M48*30%),0)</f>
        <v>0</v>
      </c>
    </row>
    <row r="49" spans="1:15">
      <c r="H49" s="10">
        <v>10</v>
      </c>
      <c r="I49" s="39" t="s">
        <v>84</v>
      </c>
      <c r="J49" s="45"/>
      <c r="K49" s="45"/>
      <c r="L49" s="45"/>
      <c r="M49" s="30"/>
      <c r="N49" s="23">
        <f>SUM(N45:N48)</f>
        <v>0</v>
      </c>
    </row>
    <row r="50" spans="1:15">
      <c r="A50" s="78"/>
      <c r="B50" s="78"/>
      <c r="C50" s="78"/>
      <c r="D50" s="78"/>
      <c r="E50" s="78"/>
      <c r="H50" s="43">
        <v>12</v>
      </c>
      <c r="I50" s="50" t="s">
        <v>85</v>
      </c>
      <c r="J50" s="50"/>
      <c r="K50" s="50"/>
      <c r="L50" s="50"/>
      <c r="M50" s="14"/>
      <c r="N50" s="23">
        <f>ROUND((N49*4%),0)</f>
        <v>0</v>
      </c>
    </row>
    <row r="51" spans="1:15">
      <c r="A51" s="71"/>
      <c r="B51" s="71"/>
      <c r="C51" s="71"/>
      <c r="D51" s="71"/>
      <c r="E51" s="54"/>
      <c r="H51" s="10">
        <v>13</v>
      </c>
      <c r="I51" s="55" t="s">
        <v>86</v>
      </c>
      <c r="J51" s="50"/>
      <c r="K51" s="50"/>
      <c r="L51" s="50"/>
      <c r="M51" s="56"/>
      <c r="N51" s="57">
        <f>MROUND((+N49+N50),10)</f>
        <v>0</v>
      </c>
    </row>
    <row r="52" spans="1:15">
      <c r="A52" s="71"/>
      <c r="B52" s="71"/>
      <c r="C52" s="71"/>
      <c r="D52" s="71"/>
      <c r="E52" s="54"/>
      <c r="H52" s="43">
        <v>14</v>
      </c>
      <c r="I52" s="50" t="s">
        <v>87</v>
      </c>
      <c r="J52" s="50"/>
      <c r="K52" s="50"/>
      <c r="L52" s="50"/>
      <c r="M52" s="56"/>
      <c r="N52" s="58">
        <f>Q18</f>
        <v>0</v>
      </c>
    </row>
    <row r="53" spans="1:15">
      <c r="A53" s="71"/>
      <c r="B53" s="71"/>
      <c r="C53" s="71"/>
      <c r="D53" s="71"/>
      <c r="E53" s="54"/>
      <c r="H53" s="43">
        <v>15</v>
      </c>
      <c r="I53" s="79" t="s">
        <v>88</v>
      </c>
      <c r="J53" s="80"/>
      <c r="K53" s="80"/>
      <c r="L53" s="81"/>
      <c r="M53" s="56"/>
      <c r="N53" s="58">
        <f>N51-N52</f>
        <v>0</v>
      </c>
    </row>
    <row r="54" spans="1:15">
      <c r="A54" s="71"/>
      <c r="B54" s="71"/>
      <c r="C54" s="71"/>
      <c r="D54" s="71"/>
      <c r="E54" s="54"/>
      <c r="H54" s="10">
        <v>16</v>
      </c>
      <c r="I54" s="82" t="s">
        <v>89</v>
      </c>
      <c r="J54" s="83"/>
      <c r="K54" s="83"/>
      <c r="L54" s="84"/>
      <c r="M54" s="56"/>
      <c r="N54" s="59">
        <f>+IF((N52-N51)&lt;0,0)+IF((N52-N51)&gt;0,(N52-N51))</f>
        <v>0</v>
      </c>
    </row>
    <row r="55" spans="1:15">
      <c r="A55" s="71"/>
      <c r="B55" s="71"/>
      <c r="C55" s="71"/>
      <c r="D55" s="71"/>
      <c r="E55" s="60"/>
      <c r="H55" s="26"/>
      <c r="I55" s="61"/>
      <c r="J55" s="62"/>
      <c r="K55" s="62"/>
      <c r="L55" s="62"/>
      <c r="M55" s="63"/>
      <c r="N55" s="63"/>
    </row>
    <row r="56" spans="1:15">
      <c r="A56" s="71"/>
      <c r="B56" s="71"/>
      <c r="C56" s="71"/>
      <c r="D56" s="71"/>
      <c r="E56" s="54"/>
      <c r="H56" s="27"/>
      <c r="I56" s="73"/>
      <c r="J56" s="72"/>
      <c r="K56" s="72"/>
      <c r="L56" s="72"/>
      <c r="M56" s="64"/>
      <c r="N56" s="65"/>
      <c r="O56" s="65"/>
    </row>
    <row r="57" spans="1:15" ht="15.75">
      <c r="B57" s="66" t="s">
        <v>90</v>
      </c>
      <c r="C57" s="66"/>
      <c r="D57" s="66"/>
      <c r="H57" s="66" t="s">
        <v>91</v>
      </c>
      <c r="I57" s="66"/>
      <c r="J57" s="66"/>
      <c r="K57" s="66"/>
      <c r="L57" s="67" t="s">
        <v>92</v>
      </c>
    </row>
    <row r="58" spans="1:15">
      <c r="A58" s="71"/>
      <c r="B58" s="71"/>
      <c r="C58" s="71"/>
      <c r="D58" s="71"/>
      <c r="E58" s="54"/>
      <c r="H58" s="27"/>
      <c r="I58" s="72"/>
      <c r="J58" s="72"/>
      <c r="K58" s="72"/>
      <c r="L58" s="72"/>
      <c r="M58" s="64"/>
      <c r="N58" s="65"/>
      <c r="O58" s="65"/>
    </row>
    <row r="59" spans="1:15">
      <c r="A59" s="71"/>
      <c r="B59" s="71"/>
      <c r="C59" s="71"/>
      <c r="D59" s="71"/>
      <c r="E59" s="60"/>
      <c r="H59" s="27"/>
      <c r="I59" s="72"/>
      <c r="J59" s="72"/>
      <c r="K59" s="72"/>
      <c r="L59" s="72"/>
      <c r="M59" s="64"/>
      <c r="N59" s="65"/>
      <c r="O59" s="65"/>
    </row>
    <row r="60" spans="1:15">
      <c r="H60" s="27"/>
      <c r="I60" s="72"/>
      <c r="J60" s="72"/>
      <c r="K60" s="72"/>
      <c r="L60" s="72"/>
      <c r="M60" s="27"/>
      <c r="N60" s="65"/>
      <c r="O60" s="65"/>
    </row>
  </sheetData>
  <mergeCells count="48">
    <mergeCell ref="E1:K1"/>
    <mergeCell ref="A2:O2"/>
    <mergeCell ref="A3:B3"/>
    <mergeCell ref="F3:G3"/>
    <mergeCell ref="M3:N3"/>
    <mergeCell ref="O3:P3"/>
    <mergeCell ref="C3:E3"/>
    <mergeCell ref="H3:J3"/>
    <mergeCell ref="B19:G19"/>
    <mergeCell ref="B23:G23"/>
    <mergeCell ref="A26:M26"/>
    <mergeCell ref="I27:N27"/>
    <mergeCell ref="A28:F28"/>
    <mergeCell ref="I28:L28"/>
    <mergeCell ref="J39:L39"/>
    <mergeCell ref="I40:M40"/>
    <mergeCell ref="I41:M41"/>
    <mergeCell ref="B42:D42"/>
    <mergeCell ref="B43:D43"/>
    <mergeCell ref="I43:M43"/>
    <mergeCell ref="H30:H40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A56:D56"/>
    <mergeCell ref="I56:L56"/>
    <mergeCell ref="B44:D44"/>
    <mergeCell ref="B45:D45"/>
    <mergeCell ref="B46:D46"/>
    <mergeCell ref="A50:E50"/>
    <mergeCell ref="A51:D51"/>
    <mergeCell ref="A52:D52"/>
    <mergeCell ref="A53:D53"/>
    <mergeCell ref="I53:L53"/>
    <mergeCell ref="A54:D54"/>
    <mergeCell ref="I54:L54"/>
    <mergeCell ref="A55:D55"/>
    <mergeCell ref="A58:D58"/>
    <mergeCell ref="I58:L58"/>
    <mergeCell ref="A59:D59"/>
    <mergeCell ref="I59:L59"/>
    <mergeCell ref="I60:L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2020-08-22T07:30:54Z</dcterms:created>
  <dcterms:modified xsi:type="dcterms:W3CDTF">2021-01-08T04:57:54Z</dcterms:modified>
</cp:coreProperties>
</file>